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I36" i="2" l="1"/>
  <c r="I32" i="2" l="1"/>
  <c r="I30" i="2"/>
  <c r="I29" i="2"/>
  <c r="I24" i="2"/>
  <c r="I19" i="2"/>
  <c r="I20" i="2" l="1"/>
  <c r="I18" i="2"/>
  <c r="I17" i="2"/>
  <c r="I16" i="2"/>
  <c r="I15" i="2"/>
  <c r="I14" i="2"/>
  <c r="I10" i="2"/>
  <c r="I11" i="2" s="1"/>
  <c r="I12" i="2" s="1"/>
  <c r="I13" i="2" s="1"/>
  <c r="D35" i="2"/>
  <c r="D33" i="2" l="1"/>
</calcChain>
</file>

<file path=xl/sharedStrings.xml><?xml version="1.0" encoding="utf-8"?>
<sst xmlns="http://schemas.openxmlformats.org/spreadsheetml/2006/main" count="105" uniqueCount="71">
  <si>
    <t xml:space="preserve">تعداد خودروهای نامه رسان </t>
  </si>
  <si>
    <t xml:space="preserve">تعداد واحدهای اصلی </t>
  </si>
  <si>
    <t>تعداد خودروهای نامه رسان</t>
  </si>
  <si>
    <t>شرح</t>
  </si>
  <si>
    <t>تعداد</t>
  </si>
  <si>
    <t>تعداد کل واحدهای شهرداری</t>
  </si>
  <si>
    <t>تعداد کل واحدهای  اصلی شهرداری</t>
  </si>
  <si>
    <t>تعداد کل واحدها جهت تجهیز کردن به اتوماسون اداری</t>
  </si>
  <si>
    <t xml:space="preserve">هزینه راه اندازی هر واحد </t>
  </si>
  <si>
    <t>هزینه کل (تومان)</t>
  </si>
  <si>
    <t>مبدا</t>
  </si>
  <si>
    <t>مقصد</t>
  </si>
  <si>
    <t>مسافت (متر)</t>
  </si>
  <si>
    <t>شهرداری مرکزی</t>
  </si>
  <si>
    <t>شهرداری منطقه1</t>
  </si>
  <si>
    <t>شهرداری منطقه2</t>
  </si>
  <si>
    <t>شهرداری منطقه 3</t>
  </si>
  <si>
    <t>سازمان فاوا</t>
  </si>
  <si>
    <t>شهرداری منطقه 5</t>
  </si>
  <si>
    <t>معاونت فنی و عمرانی- خدمات شهری</t>
  </si>
  <si>
    <t>اداره درآمد های عمومی- تاکسیرانی</t>
  </si>
  <si>
    <t>سازمان آرامستانها</t>
  </si>
  <si>
    <t>سازمان پایانه</t>
  </si>
  <si>
    <t>سازمان زیباسازی</t>
  </si>
  <si>
    <t>سازمان خدمات موتوری</t>
  </si>
  <si>
    <t>معاونت و سازمان فرهنگی ورزشی</t>
  </si>
  <si>
    <t>آموزش ضمن خدمت</t>
  </si>
  <si>
    <t>با فرض اینکه مصرف بنزین خودرو به صورت میانگین در هر صد کیلومتر 8 لیتر مصرف بنزین داشته باشد</t>
  </si>
  <si>
    <t xml:space="preserve">میانگین ساعت های کاری حضور هر ماشین در خیابانها (با توجه به سرعت خودرو در داخل سطح شهر برابر 40 کیلومتر بر ساعت است) </t>
  </si>
  <si>
    <t xml:space="preserve">هزینه اتوماسیون اداری قبلی (تحت شبکه) </t>
  </si>
  <si>
    <t>آتش نشانی</t>
  </si>
  <si>
    <t>معاونت شهرسازی- اتاق فکر</t>
  </si>
  <si>
    <t>مدیریت پیشگیری</t>
  </si>
  <si>
    <t>مدیریت بحران- بهسازی و نوسازی</t>
  </si>
  <si>
    <t>سازمان پسماند</t>
  </si>
  <si>
    <t>سازمان فضای سبز</t>
  </si>
  <si>
    <t>دانشگاه علمی و کاربردی</t>
  </si>
  <si>
    <t>سازمان اتوبوسرانی</t>
  </si>
  <si>
    <t>سازمان ترافیک</t>
  </si>
  <si>
    <t>سازمان میادین</t>
  </si>
  <si>
    <t>شهرداری گلمان</t>
  </si>
  <si>
    <t>دهکده چی چست</t>
  </si>
  <si>
    <t>باشگاه شهرداری</t>
  </si>
  <si>
    <t>معاونت سرمایه گذاری</t>
  </si>
  <si>
    <t>انبار مرکزی</t>
  </si>
  <si>
    <t>ایمن بتن</t>
  </si>
  <si>
    <t>شهرداری منطقه 4- واحد تدوین ضوابط شهرسازی- برنامه ریزی</t>
  </si>
  <si>
    <t>آمار کل مکاتبات</t>
  </si>
  <si>
    <t>متر</t>
  </si>
  <si>
    <t>لیتر</t>
  </si>
  <si>
    <t>آمار کل مکاتبات در هر روز کاری</t>
  </si>
  <si>
    <t>آمار کل مکاتبات در هر روز کاری (با فرض یکسان بودن نامه های صادره و وارده)</t>
  </si>
  <si>
    <t>مجموع کل مسافت (متر)</t>
  </si>
  <si>
    <t>میانگین مسافت مابین واحدها (متر)</t>
  </si>
  <si>
    <t>آمار میانگین مکاتبات هر واحد شهرداری در روز</t>
  </si>
  <si>
    <t>میانگین مسافت طی شده توسط خودروهای نامه رسان هر واحد در یک روز</t>
  </si>
  <si>
    <t>جمع کل مسافت طی شده از 42 واحد در یک روز کاری برای 42 نامه رسان (متر)</t>
  </si>
  <si>
    <t>کل صرفه جویی در بنزین مصرفی در یک سال با راه اندازی سیستم اتوماسیون اداری تحت وب</t>
  </si>
  <si>
    <t>کل صرفه جویی در هزینه بنزین مصرفی در یک سال با راه اندازی سیستم اتوماسیون اداری تحت وب</t>
  </si>
  <si>
    <t>تومان</t>
  </si>
  <si>
    <t>کل صرفه جویی در کاغذ مصرفی (بسته A4 با 500 برگ کاغذ)</t>
  </si>
  <si>
    <t>بسته</t>
  </si>
  <si>
    <t>کل هزینه صرفه جویی در کاغذ مصرفی (بسته A4 با 500 برگ کاغذ)</t>
  </si>
  <si>
    <t xml:space="preserve">هزینه اتوماسیون اداری جدید(تحت وب یکپارچه) </t>
  </si>
  <si>
    <t>هزینه راه اندازی هر واحد (با توجه به یکپارچه بودن نیاز به نصب نرم افزار در تک تک واحدها نمی باشد)</t>
  </si>
  <si>
    <t>هزینه راه اندازی سیستم(با توجه به یکپارچه بودن نیاز تنها یکبار در مرکز داده نصب می شود)</t>
  </si>
  <si>
    <t>کل هزینه صرفه جویی شده ناشی از راه اندازی اتوماسیون در 42 واحد (تومان)</t>
  </si>
  <si>
    <t>کل هزینه صرفه جویی شده در راه اندازی سیستم اتوماسیون تحت وب یکپارچه دبیرخانه (تومان)</t>
  </si>
  <si>
    <t xml:space="preserve"> (T=X/V) </t>
  </si>
  <si>
    <t>کل درخت مصرفی</t>
  </si>
  <si>
    <t xml:space="preserve">از هر درخت (با ارتفاع 12.2 متر و به قطر مابین 1.8الی 2.4 متر) 8333 برگ کاغذ تولید می شود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</si>
</sst>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sz val="8"/>
      <color rgb="FF000000"/>
      <name val="B Titr"/>
      <charset val="178"/>
    </font>
    <font>
      <sz val="8"/>
      <color theme="1"/>
      <name val="B Titr"/>
      <charset val="178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B Titr"/>
      <charset val="178"/>
    </font>
    <font>
      <sz val="6"/>
      <color theme="1"/>
      <name val="Times New Roman"/>
      <family val="1"/>
    </font>
    <font>
      <sz val="7"/>
      <color rgb="FF000000"/>
      <name val="B Titr"/>
      <charset val="178"/>
    </font>
    <font>
      <sz val="7"/>
      <color theme="1"/>
      <name val="B Titr"/>
      <charset val="178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7C8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3" fontId="2" fillId="0" borderId="7" xfId="0" applyNumberFormat="1" applyFont="1" applyBorder="1" applyAlignment="1">
      <alignment horizontal="center" vertical="center" wrapText="1" readingOrder="1"/>
    </xf>
    <xf numFmtId="0" fontId="0" fillId="0" borderId="0" xfId="0" applyFont="1"/>
    <xf numFmtId="3" fontId="1" fillId="7" borderId="1" xfId="0" applyNumberFormat="1" applyFont="1" applyFill="1" applyBorder="1" applyAlignment="1">
      <alignment horizontal="center" vertical="center" wrapText="1" readingOrder="1"/>
    </xf>
    <xf numFmtId="3" fontId="0" fillId="0" borderId="0" xfId="0" applyNumberFormat="1" applyAlignment="1">
      <alignment vertical="center"/>
    </xf>
    <xf numFmtId="3" fontId="1" fillId="8" borderId="1" xfId="0" applyNumberFormat="1" applyFont="1" applyFill="1" applyBorder="1" applyAlignment="1">
      <alignment horizontal="center" vertical="center" wrapText="1" readingOrder="2"/>
    </xf>
    <xf numFmtId="3" fontId="2" fillId="7" borderId="1" xfId="0" applyNumberFormat="1" applyFont="1" applyFill="1" applyBorder="1" applyAlignment="1">
      <alignment horizontal="center" vertical="center" wrapText="1" readingOrder="1"/>
    </xf>
    <xf numFmtId="3" fontId="2" fillId="7" borderId="4" xfId="0" applyNumberFormat="1" applyFont="1" applyFill="1" applyBorder="1" applyAlignment="1">
      <alignment horizontal="center" vertical="center" wrapText="1" readingOrder="1"/>
    </xf>
    <xf numFmtId="3" fontId="2" fillId="7" borderId="7" xfId="0" applyNumberFormat="1" applyFont="1" applyFill="1" applyBorder="1" applyAlignment="1">
      <alignment horizontal="center" vertical="center" wrapText="1" readingOrder="1"/>
    </xf>
    <xf numFmtId="164" fontId="2" fillId="7" borderId="7" xfId="0" applyNumberFormat="1" applyFont="1" applyFill="1" applyBorder="1" applyAlignment="1">
      <alignment horizontal="center" vertical="center" wrapText="1" readingOrder="1"/>
    </xf>
    <xf numFmtId="3" fontId="2" fillId="6" borderId="7" xfId="0" applyNumberFormat="1" applyFont="1" applyFill="1" applyBorder="1" applyAlignment="1">
      <alignment horizontal="center" vertical="center" wrapText="1" readingOrder="1"/>
    </xf>
    <xf numFmtId="3" fontId="2" fillId="9" borderId="7" xfId="0" applyNumberFormat="1" applyFont="1" applyFill="1" applyBorder="1" applyAlignment="1">
      <alignment horizontal="center" vertical="center" wrapText="1" readingOrder="1"/>
    </xf>
    <xf numFmtId="3" fontId="2" fillId="10" borderId="7" xfId="0" applyNumberFormat="1" applyFont="1" applyFill="1" applyBorder="1" applyAlignment="1">
      <alignment horizontal="center" vertical="center" wrapText="1" readingOrder="1"/>
    </xf>
    <xf numFmtId="3" fontId="2" fillId="11" borderId="7" xfId="0" applyNumberFormat="1" applyFont="1" applyFill="1" applyBorder="1" applyAlignment="1">
      <alignment horizontal="center" vertical="center" wrapText="1" readingOrder="1"/>
    </xf>
    <xf numFmtId="4" fontId="2" fillId="12" borderId="7" xfId="0" applyNumberFormat="1" applyFont="1" applyFill="1" applyBorder="1" applyAlignment="1">
      <alignment horizontal="center" vertical="center" wrapText="1" readingOrder="1"/>
    </xf>
    <xf numFmtId="3" fontId="2" fillId="12" borderId="7" xfId="0" applyNumberFormat="1" applyFont="1" applyFill="1" applyBorder="1" applyAlignment="1">
      <alignment horizontal="center" vertical="center" wrapText="1" readingOrder="1"/>
    </xf>
    <xf numFmtId="0" fontId="1" fillId="4" borderId="6" xfId="0" applyFont="1" applyFill="1" applyBorder="1" applyAlignment="1">
      <alignment horizontal="center" vertical="center" wrapText="1" readingOrder="2"/>
    </xf>
    <xf numFmtId="3" fontId="1" fillId="4" borderId="6" xfId="0" applyNumberFormat="1" applyFont="1" applyFill="1" applyBorder="1" applyAlignment="1">
      <alignment horizontal="center" vertical="center" wrapText="1" readingOrder="1"/>
    </xf>
    <xf numFmtId="0" fontId="1" fillId="0" borderId="7" xfId="0" applyFont="1" applyBorder="1" applyAlignment="1">
      <alignment horizontal="center" vertical="center" wrapText="1" readingOrder="1"/>
    </xf>
    <xf numFmtId="3" fontId="1" fillId="0" borderId="7" xfId="0" applyNumberFormat="1" applyFont="1" applyBorder="1" applyAlignment="1">
      <alignment horizontal="center" vertical="center" wrapText="1" readingOrder="1"/>
    </xf>
    <xf numFmtId="3" fontId="1" fillId="13" borderId="7" xfId="0" applyNumberFormat="1" applyFont="1" applyFill="1" applyBorder="1" applyAlignment="1">
      <alignment horizontal="center" vertical="center" wrapText="1" readingOrder="1"/>
    </xf>
    <xf numFmtId="0" fontId="4" fillId="0" borderId="0" xfId="0" applyFont="1"/>
    <xf numFmtId="3" fontId="5" fillId="10" borderId="7" xfId="0" applyNumberFormat="1" applyFont="1" applyFill="1" applyBorder="1" applyAlignment="1">
      <alignment horizontal="center" vertical="center" wrapText="1" readingOrder="1"/>
    </xf>
    <xf numFmtId="3" fontId="5" fillId="7" borderId="7" xfId="0" applyNumberFormat="1" applyFont="1" applyFill="1" applyBorder="1" applyAlignment="1">
      <alignment horizontal="center" vertical="center" wrapText="1" readingOrder="1"/>
    </xf>
    <xf numFmtId="3" fontId="5" fillId="9" borderId="7" xfId="0" applyNumberFormat="1" applyFont="1" applyFill="1" applyBorder="1" applyAlignment="1">
      <alignment horizontal="center" vertical="center" wrapText="1" readingOrder="1"/>
    </xf>
    <xf numFmtId="3" fontId="5" fillId="11" borderId="7" xfId="0" applyNumberFormat="1" applyFont="1" applyFill="1" applyBorder="1" applyAlignment="1">
      <alignment horizontal="center" vertical="center" wrapText="1" readingOrder="1"/>
    </xf>
    <xf numFmtId="164" fontId="5" fillId="12" borderId="7" xfId="0" applyNumberFormat="1" applyFont="1" applyFill="1" applyBorder="1" applyAlignment="1">
      <alignment horizontal="center" vertical="center" wrapText="1" readingOrder="1"/>
    </xf>
    <xf numFmtId="3" fontId="6" fillId="12" borderId="7" xfId="0" applyNumberFormat="1" applyFont="1" applyFill="1" applyBorder="1" applyAlignment="1">
      <alignment horizontal="center" vertical="center" wrapText="1" readingOrder="1"/>
    </xf>
    <xf numFmtId="0" fontId="2" fillId="5" borderId="7" xfId="0" applyFont="1" applyFill="1" applyBorder="1" applyAlignment="1">
      <alignment horizontal="center" vertical="center" wrapText="1" readingOrder="2"/>
    </xf>
    <xf numFmtId="3" fontId="2" fillId="5" borderId="7" xfId="0" applyNumberFormat="1" applyFont="1" applyFill="1" applyBorder="1" applyAlignment="1">
      <alignment horizontal="center" vertical="center" wrapText="1" readingOrder="2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2" fillId="5" borderId="7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 vertical="center" wrapText="1" readingOrder="2"/>
    </xf>
    <xf numFmtId="0" fontId="5" fillId="0" borderId="8" xfId="0" applyFont="1" applyBorder="1" applyAlignment="1">
      <alignment horizontal="right" vertical="center" wrapText="1" readingOrder="2"/>
    </xf>
    <xf numFmtId="0" fontId="4" fillId="0" borderId="0" xfId="0" applyFont="1" applyAlignment="1">
      <alignment vertical="center"/>
    </xf>
    <xf numFmtId="3" fontId="7" fillId="7" borderId="1" xfId="0" applyNumberFormat="1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0" borderId="7" xfId="0" applyFont="1" applyBorder="1" applyAlignment="1">
      <alignment horizontal="center" vertical="center" wrapText="1" readingOrder="2"/>
    </xf>
    <xf numFmtId="0" fontId="2" fillId="7" borderId="8" xfId="0" applyFont="1" applyFill="1" applyBorder="1" applyAlignment="1">
      <alignment horizontal="center" vertical="center" wrapText="1" readingOrder="2"/>
    </xf>
    <xf numFmtId="0" fontId="2" fillId="7" borderId="11" xfId="0" applyFont="1" applyFill="1" applyBorder="1" applyAlignment="1">
      <alignment horizontal="center" vertical="center" wrapText="1" readingOrder="2"/>
    </xf>
    <xf numFmtId="0" fontId="5" fillId="5" borderId="7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 wrapText="1" readingOrder="2"/>
    </xf>
    <xf numFmtId="0" fontId="2" fillId="10" borderId="11" xfId="0" applyFont="1" applyFill="1" applyBorder="1" applyAlignment="1">
      <alignment horizontal="center" vertical="center" wrapText="1" readingOrder="2"/>
    </xf>
    <xf numFmtId="0" fontId="2" fillId="9" borderId="8" xfId="0" applyFont="1" applyFill="1" applyBorder="1" applyAlignment="1">
      <alignment horizontal="center" vertical="center" wrapText="1" readingOrder="2"/>
    </xf>
    <xf numFmtId="0" fontId="2" fillId="9" borderId="11" xfId="0" applyFont="1" applyFill="1" applyBorder="1" applyAlignment="1">
      <alignment horizontal="center" vertical="center" wrapText="1" readingOrder="2"/>
    </xf>
    <xf numFmtId="0" fontId="2" fillId="11" borderId="8" xfId="0" applyFont="1" applyFill="1" applyBorder="1" applyAlignment="1">
      <alignment horizontal="center" vertical="center" wrapText="1" readingOrder="2"/>
    </xf>
    <xf numFmtId="0" fontId="2" fillId="11" borderId="11" xfId="0" applyFont="1" applyFill="1" applyBorder="1" applyAlignment="1">
      <alignment horizontal="center" vertical="center" wrapText="1" readingOrder="2"/>
    </xf>
    <xf numFmtId="0" fontId="8" fillId="12" borderId="8" xfId="0" applyFont="1" applyFill="1" applyBorder="1" applyAlignment="1">
      <alignment horizontal="center" vertical="center" wrapText="1" readingOrder="2"/>
    </xf>
    <xf numFmtId="0" fontId="8" fillId="12" borderId="11" xfId="0" applyFont="1" applyFill="1" applyBorder="1" applyAlignment="1">
      <alignment horizontal="center" vertical="center" wrapText="1" readingOrder="2"/>
    </xf>
    <xf numFmtId="0" fontId="2" fillId="12" borderId="8" xfId="0" applyFont="1" applyFill="1" applyBorder="1" applyAlignment="1">
      <alignment horizontal="center" vertical="center" wrapText="1" readingOrder="2"/>
    </xf>
    <xf numFmtId="0" fontId="2" fillId="12" borderId="11" xfId="0" applyFont="1" applyFill="1" applyBorder="1" applyAlignment="1">
      <alignment horizontal="center" vertical="center" wrapText="1" readingOrder="2"/>
    </xf>
    <xf numFmtId="0" fontId="0" fillId="0" borderId="12" xfId="0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 wrapText="1" readingOrder="2"/>
    </xf>
    <xf numFmtId="0" fontId="2" fillId="6" borderId="8" xfId="0" applyFont="1" applyFill="1" applyBorder="1" applyAlignment="1">
      <alignment horizontal="center" vertical="center" wrapText="1" readingOrder="2"/>
    </xf>
    <xf numFmtId="0" fontId="2" fillId="6" borderId="11" xfId="0" applyFont="1" applyFill="1" applyBorder="1" applyAlignment="1">
      <alignment horizontal="center" vertical="center" wrapText="1" readingOrder="2"/>
    </xf>
    <xf numFmtId="3" fontId="2" fillId="0" borderId="7" xfId="0" applyNumberFormat="1" applyFont="1" applyBorder="1" applyAlignment="1">
      <alignment horizontal="center" vertical="center" wrapText="1" readingOrder="1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7" borderId="2" xfId="0" applyFont="1" applyFill="1" applyBorder="1" applyAlignment="1">
      <alignment horizontal="center" vertical="center" wrapText="1" readingOrder="2"/>
    </xf>
    <xf numFmtId="0" fontId="1" fillId="7" borderId="3" xfId="0" applyFont="1" applyFill="1" applyBorder="1" applyAlignment="1">
      <alignment horizontal="center" vertical="center" wrapText="1" readingOrder="2"/>
    </xf>
    <xf numFmtId="0" fontId="1" fillId="7" borderId="2" xfId="0" applyFont="1" applyFill="1" applyBorder="1" applyAlignment="1">
      <alignment horizontal="center" vertical="center" wrapText="1" readingOrder="1"/>
    </xf>
    <xf numFmtId="0" fontId="1" fillId="7" borderId="3" xfId="0" applyFont="1" applyFill="1" applyBorder="1" applyAlignment="1">
      <alignment horizontal="center" vertical="center" wrapText="1" readingOrder="1"/>
    </xf>
    <xf numFmtId="0" fontId="1" fillId="3" borderId="7" xfId="0" applyFont="1" applyFill="1" applyBorder="1" applyAlignment="1">
      <alignment horizontal="center" vertical="center" wrapText="1" readingOrder="2"/>
    </xf>
    <xf numFmtId="0" fontId="1" fillId="8" borderId="2" xfId="0" applyFont="1" applyFill="1" applyBorder="1" applyAlignment="1">
      <alignment horizontal="center" vertical="center" wrapText="1" readingOrder="2"/>
    </xf>
    <xf numFmtId="0" fontId="1" fillId="8" borderId="3" xfId="0" applyFont="1" applyFill="1" applyBorder="1" applyAlignment="1">
      <alignment horizontal="center" vertical="center" wrapText="1" readingOrder="2"/>
    </xf>
    <xf numFmtId="0" fontId="2" fillId="7" borderId="2" xfId="0" applyFont="1" applyFill="1" applyBorder="1" applyAlignment="1">
      <alignment horizontal="center" vertical="center" wrapText="1" readingOrder="2"/>
    </xf>
    <xf numFmtId="0" fontId="2" fillId="7" borderId="3" xfId="0" applyFont="1" applyFill="1" applyBorder="1" applyAlignment="1">
      <alignment horizontal="center" vertical="center" wrapText="1" readingOrder="2"/>
    </xf>
    <xf numFmtId="0" fontId="2" fillId="7" borderId="9" xfId="0" applyFont="1" applyFill="1" applyBorder="1" applyAlignment="1">
      <alignment horizontal="center" vertical="center" wrapText="1" readingOrder="2"/>
    </xf>
    <xf numFmtId="0" fontId="2" fillId="7" borderId="10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7C8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rightToLeft="1" tabSelected="1" zoomScaleNormal="100" workbookViewId="0">
      <selection activeCell="L35" sqref="L35"/>
    </sheetView>
  </sheetViews>
  <sheetFormatPr defaultRowHeight="15" x14ac:dyDescent="0.25"/>
  <cols>
    <col min="1" max="1" width="2" customWidth="1"/>
    <col min="2" max="2" width="10.42578125" style="31" customWidth="1"/>
    <col min="3" max="3" width="27.7109375" style="31" customWidth="1"/>
    <col min="4" max="4" width="10.85546875" style="32" customWidth="1"/>
    <col min="5" max="6" width="1.5703125" customWidth="1"/>
    <col min="7" max="7" width="41.42578125" style="1" customWidth="1"/>
    <col min="8" max="8" width="27.28515625" style="1" customWidth="1"/>
    <col min="9" max="9" width="14" style="5" customWidth="1"/>
    <col min="10" max="10" width="5" style="22" customWidth="1"/>
  </cols>
  <sheetData>
    <row r="1" spans="2:10" ht="3.75" customHeight="1" x14ac:dyDescent="0.25"/>
    <row r="2" spans="2:10" s="3" customFormat="1" ht="18" x14ac:dyDescent="0.25">
      <c r="B2" s="29" t="s">
        <v>10</v>
      </c>
      <c r="C2" s="29" t="s">
        <v>11</v>
      </c>
      <c r="D2" s="30" t="s">
        <v>12</v>
      </c>
      <c r="G2" s="38" t="s">
        <v>0</v>
      </c>
      <c r="H2" s="59"/>
      <c r="I2" s="39"/>
      <c r="J2" s="22"/>
    </row>
    <row r="3" spans="2:10" ht="16.5" customHeight="1" x14ac:dyDescent="0.25">
      <c r="B3" s="34" t="s">
        <v>13</v>
      </c>
      <c r="C3" s="34" t="s">
        <v>14</v>
      </c>
      <c r="D3" s="2">
        <v>1319</v>
      </c>
      <c r="G3" s="60" t="s">
        <v>1</v>
      </c>
      <c r="H3" s="61"/>
      <c r="I3" s="37" t="s">
        <v>2</v>
      </c>
    </row>
    <row r="4" spans="2:10" ht="16.5" customHeight="1" x14ac:dyDescent="0.25">
      <c r="B4" s="34" t="s">
        <v>13</v>
      </c>
      <c r="C4" s="34" t="s">
        <v>15</v>
      </c>
      <c r="D4" s="2">
        <v>2710</v>
      </c>
      <c r="G4" s="62">
        <v>42</v>
      </c>
      <c r="H4" s="63"/>
      <c r="I4" s="4">
        <v>42</v>
      </c>
    </row>
    <row r="5" spans="2:10" ht="16.5" customHeight="1" x14ac:dyDescent="0.25">
      <c r="B5" s="34" t="s">
        <v>13</v>
      </c>
      <c r="C5" s="34" t="s">
        <v>16</v>
      </c>
      <c r="D5" s="58">
        <v>2188</v>
      </c>
    </row>
    <row r="6" spans="2:10" ht="16.5" customHeight="1" x14ac:dyDescent="0.25">
      <c r="B6" s="34" t="s">
        <v>13</v>
      </c>
      <c r="C6" s="34" t="s">
        <v>17</v>
      </c>
      <c r="D6" s="58"/>
      <c r="G6" s="65" t="s">
        <v>3</v>
      </c>
      <c r="H6" s="66"/>
      <c r="I6" s="6" t="s">
        <v>4</v>
      </c>
    </row>
    <row r="7" spans="2:10" ht="16.5" customHeight="1" x14ac:dyDescent="0.25">
      <c r="B7" s="34" t="s">
        <v>13</v>
      </c>
      <c r="C7" s="34" t="s">
        <v>46</v>
      </c>
      <c r="D7" s="2">
        <v>1491</v>
      </c>
      <c r="G7" s="67" t="s">
        <v>5</v>
      </c>
      <c r="H7" s="68"/>
      <c r="I7" s="7">
        <v>64</v>
      </c>
    </row>
    <row r="8" spans="2:10" ht="16.5" customHeight="1" x14ac:dyDescent="0.25">
      <c r="B8" s="34" t="s">
        <v>13</v>
      </c>
      <c r="C8" s="34" t="s">
        <v>18</v>
      </c>
      <c r="D8" s="2">
        <v>2284</v>
      </c>
      <c r="G8" s="69" t="s">
        <v>6</v>
      </c>
      <c r="H8" s="70"/>
      <c r="I8" s="8">
        <v>42</v>
      </c>
    </row>
    <row r="9" spans="2:10" ht="16.5" customHeight="1" x14ac:dyDescent="0.25">
      <c r="B9" s="34" t="s">
        <v>13</v>
      </c>
      <c r="C9" s="34" t="s">
        <v>19</v>
      </c>
      <c r="D9" s="2">
        <v>2972</v>
      </c>
      <c r="G9" s="41" t="s">
        <v>47</v>
      </c>
      <c r="H9" s="42"/>
      <c r="I9" s="9">
        <v>447307</v>
      </c>
    </row>
    <row r="10" spans="2:10" ht="16.5" customHeight="1" x14ac:dyDescent="0.25">
      <c r="B10" s="34" t="s">
        <v>13</v>
      </c>
      <c r="C10" s="34" t="s">
        <v>20</v>
      </c>
      <c r="D10" s="2">
        <v>2751</v>
      </c>
      <c r="G10" s="41" t="s">
        <v>50</v>
      </c>
      <c r="H10" s="42"/>
      <c r="I10" s="9">
        <f>I9/500</f>
        <v>894.61400000000003</v>
      </c>
    </row>
    <row r="11" spans="2:10" ht="16.5" customHeight="1" x14ac:dyDescent="0.25">
      <c r="B11" s="34" t="s">
        <v>13</v>
      </c>
      <c r="C11" s="34" t="s">
        <v>21</v>
      </c>
      <c r="D11" s="2">
        <v>5203</v>
      </c>
      <c r="G11" s="56" t="s">
        <v>51</v>
      </c>
      <c r="H11" s="57"/>
      <c r="I11" s="11">
        <f>I10/2</f>
        <v>447.30700000000002</v>
      </c>
    </row>
    <row r="12" spans="2:10" ht="16.5" customHeight="1" x14ac:dyDescent="0.25">
      <c r="B12" s="34" t="s">
        <v>13</v>
      </c>
      <c r="C12" s="34" t="s">
        <v>22</v>
      </c>
      <c r="D12" s="2">
        <v>3763</v>
      </c>
      <c r="G12" s="41" t="s">
        <v>54</v>
      </c>
      <c r="H12" s="42"/>
      <c r="I12" s="9">
        <f>I11/42</f>
        <v>10.650166666666667</v>
      </c>
    </row>
    <row r="13" spans="2:10" ht="16.5" customHeight="1" x14ac:dyDescent="0.25">
      <c r="B13" s="34" t="s">
        <v>13</v>
      </c>
      <c r="C13" s="34" t="s">
        <v>23</v>
      </c>
      <c r="D13" s="2">
        <v>3786</v>
      </c>
      <c r="G13" s="44" t="s">
        <v>55</v>
      </c>
      <c r="H13" s="45"/>
      <c r="I13" s="13">
        <f>I12*D35</f>
        <v>46487.610252873565</v>
      </c>
      <c r="J13" s="23" t="s">
        <v>48</v>
      </c>
    </row>
    <row r="14" spans="2:10" ht="16.5" customHeight="1" x14ac:dyDescent="0.25">
      <c r="B14" s="34" t="s">
        <v>13</v>
      </c>
      <c r="C14" s="34" t="s">
        <v>24</v>
      </c>
      <c r="D14" s="2">
        <v>6227</v>
      </c>
      <c r="G14" s="41" t="s">
        <v>56</v>
      </c>
      <c r="H14" s="42"/>
      <c r="I14" s="9">
        <f>I8*I13</f>
        <v>1952479.6306206896</v>
      </c>
      <c r="J14" s="24" t="s">
        <v>48</v>
      </c>
    </row>
    <row r="15" spans="2:10" ht="16.5" customHeight="1" x14ac:dyDescent="0.25">
      <c r="B15" s="34" t="s">
        <v>13</v>
      </c>
      <c r="C15" s="34" t="s">
        <v>25</v>
      </c>
      <c r="D15" s="2">
        <v>3667</v>
      </c>
      <c r="G15" s="46" t="s">
        <v>27</v>
      </c>
      <c r="H15" s="47"/>
      <c r="I15" s="12">
        <f>(I14/100000)*8</f>
        <v>156.19837044965516</v>
      </c>
      <c r="J15" s="25" t="s">
        <v>49</v>
      </c>
    </row>
    <row r="16" spans="2:10" ht="16.5" customHeight="1" x14ac:dyDescent="0.25">
      <c r="B16" s="34" t="s">
        <v>13</v>
      </c>
      <c r="C16" s="34" t="s">
        <v>26</v>
      </c>
      <c r="D16" s="2">
        <v>6437</v>
      </c>
      <c r="G16" s="41" t="s">
        <v>57</v>
      </c>
      <c r="H16" s="42"/>
      <c r="I16" s="9">
        <f>I15*295</f>
        <v>46078.519282648274</v>
      </c>
      <c r="J16" s="24" t="s">
        <v>49</v>
      </c>
    </row>
    <row r="17" spans="2:10" ht="16.5" customHeight="1" x14ac:dyDescent="0.25">
      <c r="B17" s="34" t="s">
        <v>13</v>
      </c>
      <c r="C17" s="34" t="s">
        <v>30</v>
      </c>
      <c r="D17" s="2">
        <v>2700</v>
      </c>
      <c r="G17" s="48" t="s">
        <v>58</v>
      </c>
      <c r="H17" s="49"/>
      <c r="I17" s="14">
        <f>I16*1000</f>
        <v>46078519.282648273</v>
      </c>
      <c r="J17" s="26" t="s">
        <v>59</v>
      </c>
    </row>
    <row r="18" spans="2:10" ht="16.5" customHeight="1" x14ac:dyDescent="0.25">
      <c r="B18" s="34" t="s">
        <v>13</v>
      </c>
      <c r="C18" s="34" t="s">
        <v>31</v>
      </c>
      <c r="D18" s="2">
        <v>2100</v>
      </c>
      <c r="G18" s="50" t="s">
        <v>28</v>
      </c>
      <c r="H18" s="51"/>
      <c r="I18" s="15">
        <f>I13/40000</f>
        <v>1.1621902563218391</v>
      </c>
      <c r="J18" s="28" t="s">
        <v>68</v>
      </c>
    </row>
    <row r="19" spans="2:10" ht="16.5" customHeight="1" x14ac:dyDescent="0.25">
      <c r="B19" s="34" t="s">
        <v>13</v>
      </c>
      <c r="C19" s="35" t="s">
        <v>35</v>
      </c>
      <c r="D19" s="2">
        <v>1500</v>
      </c>
      <c r="G19" s="41" t="s">
        <v>60</v>
      </c>
      <c r="H19" s="42"/>
      <c r="I19" s="10">
        <f>I9/500</f>
        <v>894.61400000000003</v>
      </c>
      <c r="J19" s="24" t="s">
        <v>61</v>
      </c>
    </row>
    <row r="20" spans="2:10" ht="16.5" customHeight="1" x14ac:dyDescent="0.25">
      <c r="B20" s="34" t="s">
        <v>13</v>
      </c>
      <c r="C20" s="35" t="s">
        <v>32</v>
      </c>
      <c r="D20" s="2">
        <v>4900</v>
      </c>
      <c r="G20" s="52" t="s">
        <v>62</v>
      </c>
      <c r="H20" s="53"/>
      <c r="I20" s="16">
        <f>I19*12000</f>
        <v>10735368</v>
      </c>
      <c r="J20" s="27" t="s">
        <v>59</v>
      </c>
    </row>
    <row r="21" spans="2:10" ht="16.5" customHeight="1" x14ac:dyDescent="0.25">
      <c r="B21" s="34" t="s">
        <v>13</v>
      </c>
      <c r="C21" s="35" t="s">
        <v>33</v>
      </c>
      <c r="D21" s="2">
        <v>1500</v>
      </c>
      <c r="G21" s="64" t="s">
        <v>29</v>
      </c>
      <c r="H21" s="64"/>
      <c r="I21" s="64"/>
    </row>
    <row r="22" spans="2:10" ht="16.5" customHeight="1" x14ac:dyDescent="0.25">
      <c r="B22" s="34" t="s">
        <v>13</v>
      </c>
      <c r="C22" s="35" t="s">
        <v>34</v>
      </c>
      <c r="D22" s="2">
        <v>2800</v>
      </c>
      <c r="G22" s="40" t="s">
        <v>7</v>
      </c>
      <c r="H22" s="40"/>
      <c r="I22" s="19">
        <v>42</v>
      </c>
    </row>
    <row r="23" spans="2:10" ht="16.5" customHeight="1" x14ac:dyDescent="0.25">
      <c r="B23" s="34" t="s">
        <v>13</v>
      </c>
      <c r="C23" s="35" t="s">
        <v>36</v>
      </c>
      <c r="D23" s="2">
        <v>1300</v>
      </c>
      <c r="G23" s="40" t="s">
        <v>8</v>
      </c>
      <c r="H23" s="40"/>
      <c r="I23" s="20">
        <v>7000000</v>
      </c>
    </row>
    <row r="24" spans="2:10" ht="16.5" customHeight="1" thickBot="1" x14ac:dyDescent="0.3">
      <c r="B24" s="34" t="s">
        <v>13</v>
      </c>
      <c r="C24" s="35" t="s">
        <v>37</v>
      </c>
      <c r="D24" s="2">
        <v>4200</v>
      </c>
      <c r="G24"/>
      <c r="H24" s="17" t="s">
        <v>9</v>
      </c>
      <c r="I24" s="18">
        <f>I22*I23</f>
        <v>294000000</v>
      </c>
    </row>
    <row r="25" spans="2:10" ht="16.5" customHeight="1" thickTop="1" x14ac:dyDescent="0.25">
      <c r="B25" s="34" t="s">
        <v>13</v>
      </c>
      <c r="C25" s="35" t="s">
        <v>38</v>
      </c>
      <c r="D25" s="2">
        <v>2400</v>
      </c>
      <c r="G25" s="64" t="s">
        <v>63</v>
      </c>
      <c r="H25" s="64"/>
      <c r="I25" s="64"/>
    </row>
    <row r="26" spans="2:10" ht="16.5" customHeight="1" x14ac:dyDescent="0.25">
      <c r="B26" s="34" t="s">
        <v>13</v>
      </c>
      <c r="C26" s="35" t="s">
        <v>39</v>
      </c>
      <c r="D26" s="2">
        <v>3600</v>
      </c>
      <c r="G26" s="40" t="s">
        <v>7</v>
      </c>
      <c r="H26" s="40"/>
      <c r="I26" s="19">
        <v>42</v>
      </c>
    </row>
    <row r="27" spans="2:10" ht="16.5" customHeight="1" x14ac:dyDescent="0.25">
      <c r="B27" s="34" t="s">
        <v>13</v>
      </c>
      <c r="C27" s="35" t="s">
        <v>40</v>
      </c>
      <c r="D27" s="2">
        <v>22300</v>
      </c>
      <c r="G27" s="40" t="s">
        <v>64</v>
      </c>
      <c r="H27" s="40"/>
      <c r="I27" s="20">
        <v>0</v>
      </c>
    </row>
    <row r="28" spans="2:10" ht="16.5" customHeight="1" x14ac:dyDescent="0.25">
      <c r="B28" s="34" t="s">
        <v>13</v>
      </c>
      <c r="C28" s="35" t="s">
        <v>41</v>
      </c>
      <c r="D28" s="2">
        <v>19200</v>
      </c>
      <c r="G28" s="40" t="s">
        <v>65</v>
      </c>
      <c r="H28" s="40"/>
      <c r="I28" s="20">
        <v>70000000</v>
      </c>
    </row>
    <row r="29" spans="2:10" ht="17.25" customHeight="1" thickBot="1" x14ac:dyDescent="0.3">
      <c r="B29" s="34" t="s">
        <v>13</v>
      </c>
      <c r="C29" s="35" t="s">
        <v>42</v>
      </c>
      <c r="D29" s="2">
        <v>2100</v>
      </c>
      <c r="G29"/>
      <c r="H29" s="17" t="s">
        <v>9</v>
      </c>
      <c r="I29" s="18">
        <f>I28</f>
        <v>70000000</v>
      </c>
    </row>
    <row r="30" spans="2:10" ht="17.25" customHeight="1" thickTop="1" x14ac:dyDescent="0.25">
      <c r="B30" s="34" t="s">
        <v>13</v>
      </c>
      <c r="C30" s="35" t="s">
        <v>43</v>
      </c>
      <c r="D30" s="2">
        <v>2400</v>
      </c>
      <c r="G30" s="40" t="s">
        <v>66</v>
      </c>
      <c r="H30" s="40"/>
      <c r="I30" s="20">
        <f>I24-I29</f>
        <v>224000000</v>
      </c>
    </row>
    <row r="31" spans="2:10" ht="17.25" customHeight="1" x14ac:dyDescent="0.25">
      <c r="B31" s="34" t="s">
        <v>13</v>
      </c>
      <c r="C31" s="35" t="s">
        <v>44</v>
      </c>
      <c r="D31" s="2">
        <v>3786</v>
      </c>
      <c r="G31" s="54"/>
      <c r="H31" s="54"/>
    </row>
    <row r="32" spans="2:10" ht="17.25" customHeight="1" x14ac:dyDescent="0.25">
      <c r="B32" s="34" t="s">
        <v>13</v>
      </c>
      <c r="C32" s="35" t="s">
        <v>45</v>
      </c>
      <c r="D32" s="2">
        <v>5000</v>
      </c>
      <c r="G32" s="55" t="s">
        <v>67</v>
      </c>
      <c r="H32" s="55"/>
      <c r="I32" s="21">
        <f>I30+I20+I17</f>
        <v>280813887.28264827</v>
      </c>
    </row>
    <row r="33" spans="2:9" ht="17.25" customHeight="1" x14ac:dyDescent="0.25">
      <c r="B33" s="43" t="s">
        <v>52</v>
      </c>
      <c r="C33" s="43"/>
      <c r="D33" s="33">
        <f>SUM(D3:D32)</f>
        <v>126584</v>
      </c>
    </row>
    <row r="34" spans="2:9" ht="3.75" hidden="1" customHeight="1" x14ac:dyDescent="0.25">
      <c r="B34" s="36"/>
      <c r="C34" s="36"/>
    </row>
    <row r="35" spans="2:9" ht="17.25" customHeight="1" x14ac:dyDescent="0.25">
      <c r="B35" s="43" t="s">
        <v>53</v>
      </c>
      <c r="C35" s="43"/>
      <c r="D35" s="33">
        <f>D33/29</f>
        <v>4364.9655172413795</v>
      </c>
      <c r="G35" s="40" t="s">
        <v>70</v>
      </c>
      <c r="H35" s="40"/>
      <c r="I35" s="40"/>
    </row>
    <row r="36" spans="2:9" ht="18" x14ac:dyDescent="0.25">
      <c r="G36" s="40" t="s">
        <v>69</v>
      </c>
      <c r="H36" s="40"/>
      <c r="I36" s="20">
        <f>I9/8333</f>
        <v>53.678987159486383</v>
      </c>
    </row>
  </sheetData>
  <mergeCells count="33">
    <mergeCell ref="G8:H8"/>
    <mergeCell ref="G32:H32"/>
    <mergeCell ref="G11:H11"/>
    <mergeCell ref="D5:D6"/>
    <mergeCell ref="B33:C33"/>
    <mergeCell ref="G2:I2"/>
    <mergeCell ref="G14:H14"/>
    <mergeCell ref="G3:H3"/>
    <mergeCell ref="G4:H4"/>
    <mergeCell ref="G22:H22"/>
    <mergeCell ref="G21:I21"/>
    <mergeCell ref="G23:H23"/>
    <mergeCell ref="G25:I25"/>
    <mergeCell ref="G26:H26"/>
    <mergeCell ref="G27:H27"/>
    <mergeCell ref="G6:H6"/>
    <mergeCell ref="G7:H7"/>
    <mergeCell ref="G36:H36"/>
    <mergeCell ref="G35:I35"/>
    <mergeCell ref="G9:H9"/>
    <mergeCell ref="G10:H10"/>
    <mergeCell ref="B35:C35"/>
    <mergeCell ref="G12:H12"/>
    <mergeCell ref="G13:H13"/>
    <mergeCell ref="G15:H15"/>
    <mergeCell ref="G16:H16"/>
    <mergeCell ref="G17:H17"/>
    <mergeCell ref="G18:H18"/>
    <mergeCell ref="G19:H19"/>
    <mergeCell ref="G20:H20"/>
    <mergeCell ref="G28:H28"/>
    <mergeCell ref="G30:H30"/>
    <mergeCell ref="G31:H31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2017-08-28T09:05:56Z</dcterms:modified>
</cp:coreProperties>
</file>